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Термаль\РаскрытиеИнформации сайт Термаль\2016-форма 46 ЭЭ\"/>
    </mc:Choice>
  </mc:AlternateContent>
  <bookViews>
    <workbookView xWindow="-60" yWindow="210" windowWidth="11400" windowHeight="11835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149" i="4" l="1"/>
  <c r="I146" i="4"/>
  <c r="F146" i="4"/>
  <c r="G144" i="4"/>
  <c r="G143" i="4"/>
  <c r="K142" i="4"/>
  <c r="K140" i="4" s="1"/>
  <c r="J142" i="4"/>
  <c r="J140" i="4" s="1"/>
  <c r="I142" i="4"/>
  <c r="H142" i="4"/>
  <c r="G141" i="4"/>
  <c r="I140" i="4"/>
  <c r="H140" i="4"/>
  <c r="G139" i="4"/>
  <c r="G138" i="4"/>
  <c r="G137" i="4"/>
  <c r="K136" i="4"/>
  <c r="J136" i="4"/>
  <c r="I136" i="4"/>
  <c r="H136" i="4"/>
  <c r="G136" i="4" s="1"/>
  <c r="G135" i="4"/>
  <c r="G134" i="4"/>
  <c r="K133" i="4"/>
  <c r="K131" i="4" s="1"/>
  <c r="K130" i="4" s="1"/>
  <c r="J133" i="4"/>
  <c r="I133" i="4"/>
  <c r="H133" i="4"/>
  <c r="H131" i="4" s="1"/>
  <c r="G133" i="4"/>
  <c r="G132" i="4"/>
  <c r="J131" i="4"/>
  <c r="I131" i="4"/>
  <c r="I130" i="4" s="1"/>
  <c r="J130" i="4"/>
  <c r="G129" i="4"/>
  <c r="G128" i="4"/>
  <c r="G127" i="4"/>
  <c r="K126" i="4"/>
  <c r="K124" i="4" s="1"/>
  <c r="J126" i="4"/>
  <c r="J124" i="4" s="1"/>
  <c r="I126" i="4"/>
  <c r="H126" i="4"/>
  <c r="G125" i="4"/>
  <c r="I124" i="4"/>
  <c r="H124" i="4"/>
  <c r="G122" i="4"/>
  <c r="G121" i="4"/>
  <c r="K120" i="4"/>
  <c r="K118" i="4" s="1"/>
  <c r="J120" i="4"/>
  <c r="I120" i="4"/>
  <c r="H120" i="4"/>
  <c r="H118" i="4" s="1"/>
  <c r="G120" i="4"/>
  <c r="G119" i="4"/>
  <c r="J118" i="4"/>
  <c r="I118" i="4"/>
  <c r="G117" i="4"/>
  <c r="G116" i="4"/>
  <c r="G115" i="4"/>
  <c r="K114" i="4"/>
  <c r="J114" i="4"/>
  <c r="I114" i="4"/>
  <c r="G114" i="4" s="1"/>
  <c r="H114" i="4"/>
  <c r="G113" i="4"/>
  <c r="G112" i="4"/>
  <c r="G111" i="4"/>
  <c r="G110" i="4"/>
  <c r="G109" i="4"/>
  <c r="G108" i="4"/>
  <c r="K107" i="4"/>
  <c r="J107" i="4"/>
  <c r="I107" i="4"/>
  <c r="H107" i="4"/>
  <c r="H100" i="4" s="1"/>
  <c r="G106" i="4"/>
  <c r="G105" i="4"/>
  <c r="K104" i="4"/>
  <c r="J104" i="4"/>
  <c r="I104" i="4"/>
  <c r="H104" i="4"/>
  <c r="G104" i="4"/>
  <c r="G103" i="4"/>
  <c r="G102" i="4"/>
  <c r="K101" i="4"/>
  <c r="J101" i="4"/>
  <c r="J100" i="4" s="1"/>
  <c r="J98" i="4" s="1"/>
  <c r="J97" i="4" s="1"/>
  <c r="I101" i="4"/>
  <c r="H101" i="4"/>
  <c r="G101" i="4" s="1"/>
  <c r="K100" i="4"/>
  <c r="K98" i="4" s="1"/>
  <c r="K97" i="4" s="1"/>
  <c r="I100" i="4"/>
  <c r="G99" i="4"/>
  <c r="I98" i="4"/>
  <c r="I97" i="4" s="1"/>
  <c r="G96" i="4"/>
  <c r="G95" i="4"/>
  <c r="G94" i="4"/>
  <c r="K93" i="4"/>
  <c r="K91" i="4" s="1"/>
  <c r="J93" i="4"/>
  <c r="J91" i="4" s="1"/>
  <c r="I93" i="4"/>
  <c r="H93" i="4"/>
  <c r="G93" i="4" s="1"/>
  <c r="G92" i="4"/>
  <c r="I91" i="4"/>
  <c r="H91" i="4"/>
  <c r="G91" i="4" s="1"/>
  <c r="H88" i="4"/>
  <c r="H89" i="4" s="1"/>
  <c r="G89" i="4" s="1"/>
  <c r="G87" i="4"/>
  <c r="K84" i="4"/>
  <c r="J84" i="4"/>
  <c r="I84" i="4"/>
  <c r="H84" i="4"/>
  <c r="G84" i="4"/>
  <c r="G83" i="4"/>
  <c r="G82" i="4"/>
  <c r="G81" i="4"/>
  <c r="G80" i="4"/>
  <c r="G79" i="4"/>
  <c r="G78" i="4"/>
  <c r="G77" i="4"/>
  <c r="K74" i="4"/>
  <c r="K68" i="4" s="1"/>
  <c r="J74" i="4"/>
  <c r="I74" i="4"/>
  <c r="H74" i="4"/>
  <c r="H68" i="4" s="1"/>
  <c r="G74" i="4"/>
  <c r="G73" i="4"/>
  <c r="G72" i="4"/>
  <c r="G71" i="4"/>
  <c r="G70" i="4"/>
  <c r="G69" i="4"/>
  <c r="J68" i="4"/>
  <c r="I68" i="4"/>
  <c r="G67" i="4"/>
  <c r="G66" i="4"/>
  <c r="K65" i="4"/>
  <c r="G65" i="4"/>
  <c r="G64" i="4"/>
  <c r="J63" i="4"/>
  <c r="J62" i="4" s="1"/>
  <c r="K62" i="4"/>
  <c r="I62" i="4"/>
  <c r="H62" i="4"/>
  <c r="K59" i="4"/>
  <c r="J59" i="4"/>
  <c r="G59" i="4" s="1"/>
  <c r="I59" i="4"/>
  <c r="H59" i="4"/>
  <c r="K56" i="4"/>
  <c r="K51" i="4" s="1"/>
  <c r="K85" i="4" s="1"/>
  <c r="J56" i="4"/>
  <c r="I56" i="4"/>
  <c r="H56" i="4"/>
  <c r="G56" i="4"/>
  <c r="K53" i="4"/>
  <c r="J53" i="4"/>
  <c r="I53" i="4"/>
  <c r="I51" i="4" s="1"/>
  <c r="I85" i="4" s="1"/>
  <c r="H53" i="4"/>
  <c r="H51" i="4" s="1"/>
  <c r="G52" i="4"/>
  <c r="J51" i="4"/>
  <c r="K48" i="4"/>
  <c r="J48" i="4"/>
  <c r="I48" i="4"/>
  <c r="H48" i="4"/>
  <c r="G48" i="4" s="1"/>
  <c r="G47" i="4"/>
  <c r="G46" i="4"/>
  <c r="G45" i="4"/>
  <c r="G44" i="4"/>
  <c r="G43" i="4"/>
  <c r="G42" i="4"/>
  <c r="G41" i="4"/>
  <c r="K38" i="4"/>
  <c r="J38" i="4"/>
  <c r="I38" i="4"/>
  <c r="I32" i="4" s="1"/>
  <c r="H38" i="4"/>
  <c r="G38" i="4" s="1"/>
  <c r="G37" i="4"/>
  <c r="G36" i="4"/>
  <c r="G35" i="4"/>
  <c r="G34" i="4"/>
  <c r="G33" i="4"/>
  <c r="K32" i="4"/>
  <c r="J32" i="4"/>
  <c r="G31" i="4"/>
  <c r="G30" i="4"/>
  <c r="G29" i="4"/>
  <c r="G28" i="4"/>
  <c r="G27" i="4"/>
  <c r="K26" i="4"/>
  <c r="J26" i="4"/>
  <c r="I26" i="4"/>
  <c r="H26" i="4"/>
  <c r="G26" i="4" s="1"/>
  <c r="K23" i="4"/>
  <c r="J23" i="4"/>
  <c r="I23" i="4"/>
  <c r="G23" i="4" s="1"/>
  <c r="H23" i="4"/>
  <c r="K20" i="4"/>
  <c r="J20" i="4"/>
  <c r="J15" i="4" s="1"/>
  <c r="J49" i="4" s="1"/>
  <c r="I20" i="4"/>
  <c r="H20" i="4"/>
  <c r="K17" i="4"/>
  <c r="K15" i="4" s="1"/>
  <c r="K49" i="4" s="1"/>
  <c r="J17" i="4"/>
  <c r="I17" i="4"/>
  <c r="H17" i="4"/>
  <c r="H15" i="4" s="1"/>
  <c r="G17" i="4"/>
  <c r="G16" i="4"/>
  <c r="I15" i="4"/>
  <c r="I49" i="4" s="1"/>
  <c r="D9" i="4"/>
  <c r="H85" i="4" l="1"/>
  <c r="G51" i="4"/>
  <c r="J85" i="4"/>
  <c r="G62" i="4"/>
  <c r="G68" i="4"/>
  <c r="G124" i="4"/>
  <c r="G140" i="4"/>
  <c r="G15" i="4"/>
  <c r="H98" i="4"/>
  <c r="G100" i="4"/>
  <c r="G118" i="4"/>
  <c r="G131" i="4"/>
  <c r="H130" i="4"/>
  <c r="G130" i="4" s="1"/>
  <c r="G20" i="4"/>
  <c r="H32" i="4"/>
  <c r="G32" i="4" s="1"/>
  <c r="G53" i="4"/>
  <c r="G63" i="4"/>
  <c r="G88" i="4"/>
  <c r="G107" i="4"/>
  <c r="G126" i="4"/>
  <c r="G142" i="4"/>
  <c r="H49" i="4" l="1"/>
  <c r="G49" i="4" s="1"/>
  <c r="G98" i="4"/>
  <c r="H97" i="4"/>
  <c r="G97" i="4" s="1"/>
  <c r="G85" i="4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<sst xmlns="http://schemas.openxmlformats.org/spreadsheetml/2006/main" count="440" uniqueCount="365">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</sst>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4;&#1090;&#1086;&#1088;&#1072;&#1103;%20&#1088;&#1072;&#1073;&#1086;&#1090;&#1072;\&#1058;&#1077;&#1088;&#1084;&#1072;&#1083;&#1100;\&#1045;&#1048;&#1040;&#1057;%202019\46EP.STX(v1.0)%20&#1084;&#1072;&#1081;%2019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opLeftCell="C43" workbookViewId="0">
      <selection activeCell="H16" sqref="H16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767.07600000000002</v>
      </c>
      <c r="H15" s="59">
        <f>H16+H17+H20+H23</f>
        <v>767.07600000000002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767.07600000000002</v>
      </c>
      <c r="H16" s="62">
        <v>767.07600000000002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777.40779240000006</v>
      </c>
      <c r="H26" s="59">
        <f>H28+H29+H30</f>
        <v>0</v>
      </c>
      <c r="I26" s="59">
        <f>I27+I29+I30</f>
        <v>0</v>
      </c>
      <c r="J26" s="59">
        <f>J27+J28+J30</f>
        <v>767.07600000000002</v>
      </c>
      <c r="K26" s="59">
        <f>K27+K28+K29</f>
        <v>10.331792400000001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767.07600000000002</v>
      </c>
      <c r="H27" s="72"/>
      <c r="I27" s="62"/>
      <c r="J27" s="62">
        <v>767.07600000000002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10.331792400000001</v>
      </c>
      <c r="H29" s="62"/>
      <c r="I29" s="62"/>
      <c r="J29" s="72"/>
      <c r="K29" s="62">
        <v>10.331792400000001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390.416</v>
      </c>
      <c r="H32" s="59">
        <f>H33+H35+H38+H41</f>
        <v>0</v>
      </c>
      <c r="I32" s="59">
        <f>I33+I35+I38+I41</f>
        <v>0</v>
      </c>
      <c r="J32" s="59">
        <f>J33+J35+J38+J41</f>
        <v>380.56400000000002</v>
      </c>
      <c r="K32" s="59">
        <f>K33+K35+K38+K41</f>
        <v>9.8520000000000003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390.416</v>
      </c>
      <c r="H33" s="62"/>
      <c r="I33" s="62"/>
      <c r="J33" s="62">
        <v>380.56400000000002</v>
      </c>
      <c r="K33" s="62">
        <v>9.8520000000000003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777.40779240000006</v>
      </c>
      <c r="H42" s="62">
        <v>767.07600000000002</v>
      </c>
      <c r="I42" s="62"/>
      <c r="J42" s="62">
        <v>10.331792400000001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339.30342000000002</v>
      </c>
      <c r="H44" s="62"/>
      <c r="I44" s="62"/>
      <c r="J44" s="62">
        <v>339.30342000000002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37.356577999999999</v>
      </c>
      <c r="H45" s="62"/>
      <c r="I45" s="62"/>
      <c r="J45" s="62">
        <v>36.876785599999998</v>
      </c>
      <c r="K45" s="62">
        <v>0.47979240000000001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17.369579999999999</v>
      </c>
      <c r="H46" s="62"/>
      <c r="I46" s="62"/>
      <c r="J46" s="62">
        <v>17.369579999999999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19.986999999999998</v>
      </c>
      <c r="H47" s="62"/>
      <c r="I47" s="62"/>
      <c r="J47" s="62">
        <v>19.507207599999997</v>
      </c>
      <c r="K47" s="62">
        <v>0.47979240000000001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17.369578000000001</v>
      </c>
      <c r="H48" s="59">
        <f>H45-H47</f>
        <v>0</v>
      </c>
      <c r="I48" s="59">
        <f>I45-I47</f>
        <v>0</v>
      </c>
      <c r="J48" s="59">
        <f>J45-J47</f>
        <v>17.369578000000001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1.9999999949504854E-6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1.9999999949504854E-6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2.161</v>
      </c>
      <c r="H51" s="59">
        <f>H52+H53+H56+H59</f>
        <v>2.161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2.161</v>
      </c>
      <c r="H52" s="62">
        <v>2.161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2.1901066379034151</v>
      </c>
      <c r="H62" s="59">
        <f>H64+H65+H66</f>
        <v>0</v>
      </c>
      <c r="I62" s="59">
        <f>I63+I65+I66</f>
        <v>0</v>
      </c>
      <c r="J62" s="59">
        <f>J63+J64+J66</f>
        <v>2.161</v>
      </c>
      <c r="K62" s="59">
        <f>K63+K64+K65</f>
        <v>2.9106637903415052E-2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2.161</v>
      </c>
      <c r="H63" s="72"/>
      <c r="I63" s="62"/>
      <c r="J63" s="62">
        <f>H52</f>
        <v>2.161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2.9106637903415052E-2</v>
      </c>
      <c r="H65" s="62"/>
      <c r="I65" s="62"/>
      <c r="J65" s="72"/>
      <c r="K65" s="62">
        <f>J78</f>
        <v>2.9106637903415052E-2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1.0998766432530807</v>
      </c>
      <c r="H68" s="59">
        <f>H69+H71+H74+H77</f>
        <v>0</v>
      </c>
      <c r="I68" s="59">
        <f>I69+I71+I74+I77</f>
        <v>0</v>
      </c>
      <c r="J68" s="59">
        <f>J69+J71+J74+J77</f>
        <v>1.0721216724288076</v>
      </c>
      <c r="K68" s="59">
        <f>K69+K71+K74+K77</f>
        <v>2.7754970824272959E-2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1.0998766432530807</v>
      </c>
      <c r="H69" s="62"/>
      <c r="I69" s="62"/>
      <c r="J69" s="62">
        <v>1.0721216724288076</v>
      </c>
      <c r="K69" s="62">
        <v>2.7754970824272959E-2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2.1901066379034151</v>
      </c>
      <c r="H78" s="62">
        <v>2.161</v>
      </c>
      <c r="I78" s="62"/>
      <c r="J78" s="62">
        <v>2.9106637903415052E-2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0.95588271647137968</v>
      </c>
      <c r="H80" s="62"/>
      <c r="I80" s="62"/>
      <c r="J80" s="62">
        <v>0.95588271647137968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0.10524063464115679</v>
      </c>
      <c r="H81" s="62"/>
      <c r="I81" s="62"/>
      <c r="J81" s="62">
        <v>0.1038889675620147</v>
      </c>
      <c r="K81" s="62">
        <v>1.3516670791420928E-3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4.8933433427717728E-2</v>
      </c>
      <c r="H82" s="62"/>
      <c r="I82" s="62"/>
      <c r="J82" s="62">
        <v>4.8933433427717728E-2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5.6307206847822117E-2</v>
      </c>
      <c r="H83" s="62"/>
      <c r="I83" s="62"/>
      <c r="J83" s="62">
        <v>5.4955539768680027E-2</v>
      </c>
      <c r="K83" s="62">
        <v>1.3516670791420928E-3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4.893342779333467E-2</v>
      </c>
      <c r="H84" s="59">
        <f>H81-H83</f>
        <v>0</v>
      </c>
      <c r="I84" s="59">
        <f>I81-I83</f>
        <v>0</v>
      </c>
      <c r="J84" s="59">
        <f>J81-J83</f>
        <v>4.893342779333467E-2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5.634383182240299E-9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5.634383182240299E-9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2.161</v>
      </c>
      <c r="H88" s="62">
        <f>H52</f>
        <v>2.161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4.3390000000000004</v>
      </c>
      <c r="H89" s="62">
        <f>H87-H88</f>
        <v>4.3390000000000004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390.416</v>
      </c>
      <c r="H91" s="59">
        <f>SUM(H92:H93)</f>
        <v>0</v>
      </c>
      <c r="I91" s="59">
        <f>SUM(I92:I93)</f>
        <v>0</v>
      </c>
      <c r="J91" s="59">
        <f>SUM(J92:J93)</f>
        <v>380.56400000000002</v>
      </c>
      <c r="K91" s="59">
        <f>SUM(K92:K93)</f>
        <v>9.8520000000000003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390.416</v>
      </c>
      <c r="H92" s="81"/>
      <c r="I92" s="81"/>
      <c r="J92" s="81">
        <v>380.56400000000002</v>
      </c>
      <c r="K92" s="81">
        <v>9.8520000000000003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379.53886972000004</v>
      </c>
      <c r="H124" s="82">
        <f>SUM( H125:H126)</f>
        <v>0</v>
      </c>
      <c r="I124" s="82">
        <f>SUM( I125:I126)</f>
        <v>0</v>
      </c>
      <c r="J124" s="82">
        <f>SUM( J125:J126)</f>
        <v>378.14126500000003</v>
      </c>
      <c r="K124" s="82">
        <f>SUM( K125:K126)</f>
        <v>1.3976047200000001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379.53886972000004</v>
      </c>
      <c r="H126" s="82">
        <f>H127+H129</f>
        <v>0</v>
      </c>
      <c r="I126" s="82">
        <f>I127+I129</f>
        <v>0</v>
      </c>
      <c r="J126" s="82">
        <f>J127+J129</f>
        <v>378.14126500000003</v>
      </c>
      <c r="K126" s="82">
        <f>K127+K129</f>
        <v>1.3976047200000001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55.384413760000008</v>
      </c>
      <c r="H129" s="81"/>
      <c r="I129" s="81"/>
      <c r="J129" s="81">
        <v>53.986809040000011</v>
      </c>
      <c r="K129" s="81">
        <v>1.3976047200000001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tr">
        <f>IF([2]Титульный!G45="","",[2]Титульный!G45)</f>
        <v>главный инженер</v>
      </c>
      <c r="G146" s="93"/>
      <c r="H146" s="51"/>
      <c r="I146" s="93" t="str">
        <f>IF([2]Титульный!G44="","",[2]Титульный!G44)</f>
        <v>Дивнов Андрей Сергеевич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tr">
        <f>IF([2]Титульный!G46="","",[2]Титульный!G46)</f>
        <v>8-831-4693984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 b</cp:lastModifiedBy>
  <dcterms:created xsi:type="dcterms:W3CDTF">2016-04-27T05:05:47Z</dcterms:created>
  <dcterms:modified xsi:type="dcterms:W3CDTF">2019-06-20T06:25:45Z</dcterms:modified>
</cp:coreProperties>
</file>